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10" windowHeight="5450" activeTab="0"/>
  </bookViews>
  <sheets>
    <sheet name="CALCUL DE VOTRE CDG et COUT SAI" sheetId="1" r:id="rId1"/>
    <sheet name="CONTRIBUTION SAI par ZONE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<sst xmlns="http://schemas.openxmlformats.org/spreadsheetml/2006/main" count="134" uniqueCount="66">
  <si>
    <t>zone</t>
  </si>
  <si>
    <t>ARC CARREFOUR</t>
  </si>
  <si>
    <t>ARC DANCEVOIR</t>
  </si>
  <si>
    <t>ARC GIC</t>
  </si>
  <si>
    <t>ARC ORMANCEY</t>
  </si>
  <si>
    <t>AUBERIVE</t>
  </si>
  <si>
    <t>BOLOGNE</t>
  </si>
  <si>
    <t>CHOIX DE VOTRE ZONE</t>
  </si>
  <si>
    <t>indiquer votre zone ici -&gt;</t>
  </si>
  <si>
    <t>calcul automatique</t>
  </si>
  <si>
    <t>BOURBONNE</t>
  </si>
  <si>
    <t>BOURMONT</t>
  </si>
  <si>
    <t>CHANCENAY</t>
  </si>
  <si>
    <t>CHAUMONT</t>
  </si>
  <si>
    <t>CIREY/BLAISE</t>
  </si>
  <si>
    <t>CORGEBIN</t>
  </si>
  <si>
    <t>ECOT</t>
  </si>
  <si>
    <t>ENCLOS</t>
  </si>
  <si>
    <t>FAYL BILLOT</t>
  </si>
  <si>
    <t>JOINVILLE</t>
  </si>
  <si>
    <t>LANGRES</t>
  </si>
  <si>
    <t>LE VAL</t>
  </si>
  <si>
    <t>LES DHUITS - BOIS GENARD / ORGES</t>
  </si>
  <si>
    <t>L'ETOILE -27</t>
  </si>
  <si>
    <t>L'ETOILE -VOIVRES</t>
  </si>
  <si>
    <t>LIFFOL</t>
  </si>
  <si>
    <t>LIFFOL-ILLOUD</t>
  </si>
  <si>
    <t>MOIRON</t>
  </si>
  <si>
    <t>MONTIGNY-37</t>
  </si>
  <si>
    <t>MONTIGNY -52-54</t>
  </si>
  <si>
    <t>NOGENT</t>
  </si>
  <si>
    <t>ORMOY</t>
  </si>
  <si>
    <t>POISSONS - CHEVILLON</t>
  </si>
  <si>
    <t>POISSONS - GIC</t>
  </si>
  <si>
    <t>VILLARS EN AZOIS</t>
  </si>
  <si>
    <t>LES DHUITS - 31</t>
  </si>
  <si>
    <t>LE DER - HORRE</t>
  </si>
  <si>
    <t>LE DER - HERONNE</t>
  </si>
  <si>
    <t>LE DER - GRAND DER</t>
  </si>
  <si>
    <t>LE DER - ANGLUS</t>
  </si>
  <si>
    <t>POISSONS - CUL DU CERF</t>
  </si>
  <si>
    <t>LES DHUITS - CIRFONTAINES</t>
  </si>
  <si>
    <t>LES DHUITS - BOIS DES TEMPLIERS</t>
  </si>
  <si>
    <t>COUT DE LA CONTRIBUTION PROPOSITION 1</t>
  </si>
  <si>
    <r>
      <t xml:space="preserve">COUT TOTAL
ATTRIBUTION SANGLIER 
</t>
    </r>
    <r>
      <rPr>
        <b/>
        <u val="single"/>
        <sz val="14"/>
        <color indexed="8"/>
        <rFont val="Calibri"/>
        <family val="2"/>
      </rPr>
      <t>SAISON 2016/2017</t>
    </r>
  </si>
  <si>
    <r>
      <t>NB : POURQUOI MA CONTRIBUTION EST A 0 € ?</t>
    </r>
    <r>
      <rPr>
        <sz val="10"/>
        <color indexed="8"/>
        <rFont val="Calibri"/>
        <family val="2"/>
      </rPr>
      <t xml:space="preserve">
CERTAINES ZONES COUVRENT LES DEPENSES AVEC UNIQUEMENT LES VENTES DE BRACELETS
CES ZONES N'ONT, DANS CE CAS, PAS DE CONTRIBUTION</t>
    </r>
  </si>
  <si>
    <t>Contribution SAI</t>
  </si>
  <si>
    <t>indiquer votre nb de bracelets ici -&gt;</t>
  </si>
  <si>
    <t>COUT DE LA CONTRIBUTION  PROPOSITION 2</t>
  </si>
  <si>
    <t>COUT DE LA CONTRIBUTION DEGATS
proposition 1</t>
  </si>
  <si>
    <t>COUT DE LA CONTRIBUTION DEGATS
proposition 2</t>
  </si>
  <si>
    <r>
      <t>PROPOSITION 1</t>
    </r>
    <r>
      <rPr>
        <sz val="11"/>
        <color theme="1"/>
        <rFont val="Calibri"/>
        <family val="2"/>
      </rPr>
      <t xml:space="preserve">
TGG 5 €
Bracelet SAI 25€
CHI 20 €
CEF 150 €</t>
    </r>
  </si>
  <si>
    <r>
      <t xml:space="preserve">COUT BRACELETS SANGLIER (25€)
</t>
    </r>
    <r>
      <rPr>
        <b/>
        <u val="single"/>
        <sz val="14"/>
        <color indexed="8"/>
        <rFont val="Calibri"/>
        <family val="2"/>
      </rPr>
      <t>SAISON 2020/2021</t>
    </r>
  </si>
  <si>
    <r>
      <t xml:space="preserve">NB DE BRACELETS EN ATTRIBUTION </t>
    </r>
    <r>
      <rPr>
        <b/>
        <u val="single"/>
        <sz val="14"/>
        <color indexed="8"/>
        <rFont val="Calibri"/>
        <family val="2"/>
      </rPr>
      <t>SAISON 2020/2021</t>
    </r>
  </si>
  <si>
    <r>
      <t>PROPOSITION 2</t>
    </r>
    <r>
      <rPr>
        <sz val="11"/>
        <color theme="1"/>
        <rFont val="Calibri"/>
        <family val="2"/>
      </rPr>
      <t xml:space="preserve">
TGG 5€
Bracelet SAI 40 €
CHI 25€
CEF 150 €</t>
    </r>
  </si>
  <si>
    <r>
      <t xml:space="preserve">COUT BRACELETS SANGLIER (40€)
</t>
    </r>
    <r>
      <rPr>
        <b/>
        <u val="single"/>
        <sz val="14"/>
        <color indexed="8"/>
        <rFont val="Calibri"/>
        <family val="2"/>
      </rPr>
      <t>SAISON 2020/2021</t>
    </r>
  </si>
  <si>
    <t>BUDGET 2020/2021</t>
  </si>
  <si>
    <r>
      <t>PROPOSITION 3</t>
    </r>
    <r>
      <rPr>
        <sz val="11"/>
        <color theme="1"/>
        <rFont val="Calibri"/>
        <family val="2"/>
      </rPr>
      <t xml:space="preserve">
TGG 5 €
Bracelet SAI 25€
CHI 20 €
CEF 150 €
Taxe ha 1 €/ha pondéré</t>
    </r>
  </si>
  <si>
    <t>COUT DE LA CONTRIBUTION  PROPOSITION 3</t>
  </si>
  <si>
    <t>COUT DE LA CONTRIBUTION DEGATS
proposition 3</t>
  </si>
  <si>
    <r>
      <t xml:space="preserve">NB DE BRACELETS EN ATTRIBUTION </t>
    </r>
    <r>
      <rPr>
        <b/>
        <u val="single"/>
        <sz val="16"/>
        <color indexed="10"/>
        <rFont val="Calibri"/>
        <family val="2"/>
      </rPr>
      <t>SAISON 2018/2019</t>
    </r>
  </si>
  <si>
    <r>
      <rPr>
        <b/>
        <sz val="16"/>
        <color indexed="8"/>
        <rFont val="Calibri"/>
        <family val="2"/>
      </rPr>
      <t>Taxe Ha</t>
    </r>
    <r>
      <rPr>
        <b/>
        <sz val="14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(1 € ha boisé + 
0,20 € ha plaine)</t>
    </r>
  </si>
  <si>
    <t>surface de plaine (ha)</t>
  </si>
  <si>
    <t>surface de bois (ha)</t>
  </si>
  <si>
    <r>
      <rPr>
        <b/>
        <sz val="14"/>
        <color indexed="8"/>
        <rFont val="Calibri"/>
        <family val="2"/>
      </rPr>
      <t>Le solde négatif par zone</t>
    </r>
    <r>
      <rPr>
        <sz val="14"/>
        <color indexed="8"/>
        <rFont val="Calibri"/>
        <family val="2"/>
      </rPr>
      <t xml:space="preserve"> (dépenses non payées en totalité par les bracelets) </t>
    </r>
    <r>
      <rPr>
        <b/>
        <sz val="14"/>
        <color indexed="8"/>
        <rFont val="Calibri"/>
        <family val="2"/>
      </rPr>
      <t>sera couvert par une contribution dégâts de gibier.</t>
    </r>
    <r>
      <rPr>
        <sz val="14"/>
        <color indexed="8"/>
        <rFont val="Calibri"/>
        <family val="2"/>
      </rPr>
      <t xml:space="preserve">
Cette contribution est liée à la surface du territoire chassé de la saison 2019/2020 et aux attributions 2017/2018 de ce territoire (année des dégats pris en compte).</t>
    </r>
  </si>
  <si>
    <t>indiquez ici vos surfaces de territoires 2020/2021   -&gt;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</si>
</sst>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\ _€_-;\-* #,##0\ _€_-;_-* &quot;-&quot;??\ _€_-;_-@_-"/>
    <numFmt numFmtId="168" formatCode="_-* #,##0\ [$€-40C]_-;\-* #,##0\ [$€-40C]_-;_-* &quot;-&quot;??\ [$€-40C]_-;_-@_-"/>
    <numFmt numFmtId="169" formatCode="_-* #,##0.00\ [$€-40C]_-;\-* #,##0.00\ [$€-40C]_-;_-* &quot;-&quot;??\ [$€-40C]_-;_-@_-"/>
    <numFmt numFmtId="170" formatCode="[$-40C]dddd\ d\ mmmm\ yyyy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6"/>
      <color indexed="10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thick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4" fontId="9" fillId="0" borderId="0" applyFont="0" applyFill="0" applyBorder="0" applyAlignment="0" applyProtection="0"/>
    <xf numFmtId="0" fontId="40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9" fillId="30" borderId="3" applyNumberFormat="0" applyFont="0" applyAlignment="0" applyProtection="0"/>
    <xf numFmtId="9" fontId="9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/>
      <protection/>
    </xf>
    <xf numFmtId="164" fontId="3" fillId="36" borderId="0" xfId="0" applyNumberFormat="1" applyFont="1" applyFill="1" applyAlignment="1" applyProtection="1">
      <alignment horizontal="center" vertical="center"/>
      <protection/>
    </xf>
    <xf numFmtId="164" fontId="8" fillId="36" borderId="16" xfId="0" applyNumberFormat="1" applyFont="1" applyFill="1" applyBorder="1" applyAlignment="1" applyProtection="1">
      <alignment horizontal="center" vertical="center"/>
      <protection/>
    </xf>
    <xf numFmtId="166" fontId="3" fillId="36" borderId="17" xfId="43" applyNumberFormat="1" applyFont="1" applyFill="1" applyBorder="1" applyAlignment="1" applyProtection="1">
      <alignment horizontal="center" vertical="center"/>
      <protection/>
    </xf>
    <xf numFmtId="164" fontId="7" fillId="36" borderId="17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 vertical="center" wrapText="1"/>
      <protection/>
    </xf>
    <xf numFmtId="164" fontId="7" fillId="37" borderId="17" xfId="0" applyNumberFormat="1" applyFont="1" applyFill="1" applyBorder="1" applyAlignment="1" applyProtection="1">
      <alignment horizontal="center" vertical="center"/>
      <protection/>
    </xf>
    <xf numFmtId="0" fontId="3" fillId="38" borderId="17" xfId="0" applyFont="1" applyFill="1" applyBorder="1" applyAlignment="1" applyProtection="1">
      <alignment horizontal="center" vertical="center"/>
      <protection locked="0"/>
    </xf>
    <xf numFmtId="44" fontId="0" fillId="33" borderId="0" xfId="0" applyNumberFormat="1" applyFill="1" applyAlignment="1">
      <alignment/>
    </xf>
    <xf numFmtId="44" fontId="0" fillId="39" borderId="10" xfId="0" applyNumberFormat="1" applyFill="1" applyBorder="1" applyAlignment="1">
      <alignment vertical="center"/>
    </xf>
    <xf numFmtId="44" fontId="0" fillId="7" borderId="10" xfId="0" applyNumberFormat="1" applyFill="1" applyBorder="1" applyAlignment="1">
      <alignment vertical="center"/>
    </xf>
    <xf numFmtId="0" fontId="11" fillId="39" borderId="0" xfId="0" applyFont="1" applyFill="1" applyBorder="1" applyAlignment="1" applyProtection="1">
      <alignment vertical="center" wrapText="1"/>
      <protection/>
    </xf>
    <xf numFmtId="0" fontId="3" fillId="39" borderId="0" xfId="0" applyFont="1" applyFill="1" applyAlignment="1" applyProtection="1">
      <alignment horizontal="center" vertical="center" wrapText="1"/>
      <protection/>
    </xf>
    <xf numFmtId="164" fontId="3" fillId="39" borderId="0" xfId="0" applyNumberFormat="1" applyFont="1" applyFill="1" applyAlignment="1" applyProtection="1">
      <alignment horizontal="center" vertical="center"/>
      <protection/>
    </xf>
    <xf numFmtId="0" fontId="8" fillId="39" borderId="14" xfId="0" applyFont="1" applyFill="1" applyBorder="1" applyAlignment="1" applyProtection="1">
      <alignment horizontal="center" vertical="center" wrapText="1"/>
      <protection/>
    </xf>
    <xf numFmtId="164" fontId="8" fillId="39" borderId="16" xfId="0" applyNumberFormat="1" applyFont="1" applyFill="1" applyBorder="1" applyAlignment="1" applyProtection="1">
      <alignment horizontal="center" vertical="center"/>
      <protection/>
    </xf>
    <xf numFmtId="0" fontId="7" fillId="39" borderId="0" xfId="0" applyFont="1" applyFill="1" applyAlignment="1" applyProtection="1">
      <alignment horizontal="center" vertical="center" wrapText="1"/>
      <protection/>
    </xf>
    <xf numFmtId="166" fontId="3" fillId="39" borderId="17" xfId="43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>
      <alignment/>
    </xf>
    <xf numFmtId="44" fontId="0" fillId="7" borderId="0" xfId="0" applyNumberFormat="1" applyFill="1" applyAlignment="1">
      <alignment/>
    </xf>
    <xf numFmtId="0" fontId="2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11" fillId="4" borderId="0" xfId="0" applyFont="1" applyFill="1" applyBorder="1" applyAlignment="1" applyProtection="1">
      <alignment vertical="center" wrapText="1"/>
      <protection/>
    </xf>
    <xf numFmtId="44" fontId="0" fillId="4" borderId="10" xfId="0" applyNumberFormat="1" applyFill="1" applyBorder="1" applyAlignment="1">
      <alignment vertical="center"/>
    </xf>
    <xf numFmtId="0" fontId="3" fillId="4" borderId="0" xfId="0" applyFont="1" applyFill="1" applyAlignment="1" applyProtection="1">
      <alignment horizontal="center" vertical="center" wrapText="1"/>
      <protection/>
    </xf>
    <xf numFmtId="164" fontId="3" fillId="4" borderId="0" xfId="0" applyNumberFormat="1" applyFont="1" applyFill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center" vertical="center" wrapText="1"/>
      <protection/>
    </xf>
    <xf numFmtId="166" fontId="3" fillId="4" borderId="17" xfId="43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left" wrapText="1"/>
      <protection/>
    </xf>
    <xf numFmtId="0" fontId="9" fillId="33" borderId="0" xfId="0" applyFont="1" applyFill="1" applyAlignment="1" applyProtection="1">
      <alignment horizontal="left" wrapText="1"/>
      <protection/>
    </xf>
    <xf numFmtId="0" fontId="0" fillId="41" borderId="0" xfId="0" applyFill="1" applyBorder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0" fontId="0" fillId="16" borderId="0" xfId="0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52" fillId="16" borderId="0" xfId="0" applyFont="1" applyFill="1" applyAlignment="1" applyProtection="1">
      <alignment horizontal="center" wrapText="1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164" fontId="8" fillId="4" borderId="18" xfId="0" applyNumberFormat="1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/>
      <protection/>
    </xf>
    <xf numFmtId="164" fontId="3" fillId="4" borderId="16" xfId="48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Milliers 3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28575</xdr:rowOff>
    </xdr:to>
    <xdr:pic>
      <xdr:nvPicPr>
        <xdr:cNvPr id="1" name="Image 2" descr="Logo FDC52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tabSelected="1" zoomScale="80" zoomScaleNormal="80" zoomScalePageLayoutView="0" workbookViewId="0" topLeftCell="B1">
      <selection activeCell="H14" sqref="H14"/>
    </sheetView>
  </sheetViews>
  <sheetFormatPr defaultColWidth="11.421875" defaultRowHeight="15"/>
  <cols>
    <col min="1" max="1" width="32.57421875" style="3" hidden="1" customWidth="1"/>
    <col min="2" max="2" width="24.8515625" style="3" customWidth="1"/>
    <col min="3" max="3" width="42.140625" style="3" customWidth="1"/>
    <col min="4" max="4" width="4.57421875" style="3" customWidth="1"/>
    <col min="5" max="5" width="31.57421875" style="3" customWidth="1"/>
    <col min="6" max="6" width="22.140625" style="3" customWidth="1"/>
    <col min="7" max="7" width="31.8515625" style="3" customWidth="1"/>
    <col min="8" max="8" width="23.421875" style="3" customWidth="1"/>
    <col min="9" max="9" width="4.140625" style="3" customWidth="1"/>
    <col min="10" max="10" width="22.8515625" style="3" customWidth="1"/>
    <col min="11" max="11" width="11.421875" style="3" customWidth="1"/>
    <col min="12" max="12" width="23.00390625" style="3" hidden="1" customWidth="1"/>
    <col min="13" max="16384" width="11.421875" style="3" customWidth="1"/>
  </cols>
  <sheetData>
    <row r="1" ht="73.5" customHeight="1">
      <c r="B1" s="4"/>
    </row>
    <row r="2" spans="3:8" ht="14.25">
      <c r="C2" s="58" t="s">
        <v>64</v>
      </c>
      <c r="D2" s="51"/>
      <c r="E2" s="51"/>
      <c r="F2" s="51"/>
      <c r="G2" s="51"/>
      <c r="H2" s="51"/>
    </row>
    <row r="3" ht="29.25" customHeight="1"/>
    <row r="4" ht="14.25">
      <c r="A4" s="5" t="s">
        <v>1</v>
      </c>
    </row>
    <row r="5" spans="1:7" ht="75.75" customHeight="1">
      <c r="A5" s="5" t="s">
        <v>2</v>
      </c>
      <c r="C5" s="6" t="s">
        <v>7</v>
      </c>
      <c r="D5" s="7"/>
      <c r="E5" s="8"/>
      <c r="F5" s="6" t="s">
        <v>60</v>
      </c>
      <c r="G5" s="9"/>
    </row>
    <row r="6" spans="1:7" ht="18.75" thickBot="1">
      <c r="A6" s="5" t="s">
        <v>3</v>
      </c>
      <c r="C6" s="10"/>
      <c r="D6" s="11"/>
      <c r="E6" s="12"/>
      <c r="F6" s="10"/>
      <c r="G6" s="13"/>
    </row>
    <row r="7" spans="1:7" ht="27.75" customHeight="1" thickBot="1" thickTop="1">
      <c r="A7" s="5" t="s">
        <v>4</v>
      </c>
      <c r="B7" s="14" t="s">
        <v>8</v>
      </c>
      <c r="C7" s="30" t="s">
        <v>11</v>
      </c>
      <c r="D7" s="11"/>
      <c r="E7" s="15" t="s">
        <v>47</v>
      </c>
      <c r="F7" s="30">
        <v>5</v>
      </c>
      <c r="G7" s="16"/>
    </row>
    <row r="8" ht="15" thickTop="1">
      <c r="A8" s="5" t="s">
        <v>5</v>
      </c>
    </row>
    <row r="9" ht="14.25">
      <c r="A9" s="5" t="s">
        <v>6</v>
      </c>
    </row>
    <row r="10" ht="14.25">
      <c r="A10" s="5" t="s">
        <v>10</v>
      </c>
    </row>
    <row r="11" ht="15" thickBot="1">
      <c r="A11" s="5" t="s">
        <v>11</v>
      </c>
    </row>
    <row r="12" spans="1:12" ht="73.5">
      <c r="A12" s="17" t="s">
        <v>12</v>
      </c>
      <c r="B12" s="18" t="s">
        <v>51</v>
      </c>
      <c r="C12" s="19" t="s">
        <v>43</v>
      </c>
      <c r="D12" s="8"/>
      <c r="E12" s="20" t="s">
        <v>49</v>
      </c>
      <c r="H12" s="21" t="s">
        <v>53</v>
      </c>
      <c r="J12" s="21" t="s">
        <v>52</v>
      </c>
      <c r="L12" s="21" t="s">
        <v>44</v>
      </c>
    </row>
    <row r="13" spans="1:5" ht="21" thickBot="1">
      <c r="A13" s="5" t="s">
        <v>13</v>
      </c>
      <c r="C13" s="12"/>
      <c r="D13" s="12"/>
      <c r="E13" s="22"/>
    </row>
    <row r="14" spans="1:12" ht="21.75" customHeight="1" thickBot="1" thickTop="1">
      <c r="A14" s="5" t="s">
        <v>14</v>
      </c>
      <c r="C14" s="23">
        <f>VLOOKUP(C7,'CONTRIBUTION SAI par ZONE'!A3:C43,2,FALSE)</f>
        <v>108.9</v>
      </c>
      <c r="D14" s="12"/>
      <c r="E14" s="24">
        <f>C14*F7</f>
        <v>544.5</v>
      </c>
      <c r="G14" s="15" t="s">
        <v>47</v>
      </c>
      <c r="H14" s="30">
        <v>10</v>
      </c>
      <c r="J14" s="25">
        <f>H14*25</f>
        <v>250</v>
      </c>
      <c r="L14" s="26">
        <f>E14+J14</f>
        <v>794.5</v>
      </c>
    </row>
    <row r="15" spans="1:12" ht="14.25">
      <c r="A15" s="5" t="s">
        <v>15</v>
      </c>
      <c r="C15" s="27" t="s">
        <v>9</v>
      </c>
      <c r="E15" s="27" t="s">
        <v>9</v>
      </c>
      <c r="J15" s="27" t="s">
        <v>9</v>
      </c>
      <c r="L15" s="27" t="s">
        <v>9</v>
      </c>
    </row>
    <row r="16" ht="14.25">
      <c r="A16" s="5" t="s">
        <v>16</v>
      </c>
    </row>
    <row r="17" ht="14.25">
      <c r="A17" s="5" t="s">
        <v>17</v>
      </c>
    </row>
    <row r="18" ht="15" thickBot="1">
      <c r="A18" s="5" t="s">
        <v>18</v>
      </c>
    </row>
    <row r="19" spans="1:12" ht="73.5">
      <c r="A19" s="17" t="s">
        <v>19</v>
      </c>
      <c r="B19" s="34" t="s">
        <v>54</v>
      </c>
      <c r="C19" s="35" t="s">
        <v>48</v>
      </c>
      <c r="E19" s="37" t="s">
        <v>50</v>
      </c>
      <c r="H19" s="39" t="s">
        <v>53</v>
      </c>
      <c r="J19" s="39" t="s">
        <v>55</v>
      </c>
      <c r="L19" s="28" t="s">
        <v>44</v>
      </c>
    </row>
    <row r="20" spans="1:5" ht="21" thickBot="1">
      <c r="A20" s="5" t="s">
        <v>20</v>
      </c>
      <c r="C20" s="12"/>
      <c r="E20" s="22"/>
    </row>
    <row r="21" spans="1:12" ht="21.75" customHeight="1" thickBot="1" thickTop="1">
      <c r="A21" s="5" t="s">
        <v>39</v>
      </c>
      <c r="C21" s="36">
        <f>VLOOKUP(C7,'CONTRIBUTION SAI par ZONE'!A3:D43,3,FALSE)</f>
        <v>92.65</v>
      </c>
      <c r="E21" s="38">
        <f>C21*F7</f>
        <v>463.25</v>
      </c>
      <c r="G21" s="15" t="s">
        <v>47</v>
      </c>
      <c r="H21" s="30">
        <v>10</v>
      </c>
      <c r="J21" s="40">
        <f>H21*40</f>
        <v>400</v>
      </c>
      <c r="L21" s="29">
        <f>E21+J21</f>
        <v>863.25</v>
      </c>
    </row>
    <row r="22" spans="1:12" ht="14.25">
      <c r="A22" s="5" t="s">
        <v>38</v>
      </c>
      <c r="C22" s="27" t="s">
        <v>9</v>
      </c>
      <c r="E22" s="27" t="s">
        <v>9</v>
      </c>
      <c r="J22" s="27" t="s">
        <v>9</v>
      </c>
      <c r="L22" s="27" t="s">
        <v>9</v>
      </c>
    </row>
    <row r="23" ht="14.25">
      <c r="A23" s="5" t="s">
        <v>37</v>
      </c>
    </row>
    <row r="24" spans="1:5" ht="14.25">
      <c r="A24" s="5" t="s">
        <v>36</v>
      </c>
      <c r="E24" s="55"/>
    </row>
    <row r="25" spans="1:5" ht="15" thickBot="1">
      <c r="A25" s="5" t="s">
        <v>18</v>
      </c>
      <c r="E25" s="55"/>
    </row>
    <row r="26" spans="1:12" ht="87.75">
      <c r="A26" s="17" t="s">
        <v>19</v>
      </c>
      <c r="B26" s="45" t="s">
        <v>57</v>
      </c>
      <c r="C26" s="47" t="s">
        <v>58</v>
      </c>
      <c r="D26" s="57"/>
      <c r="E26" s="63" t="s">
        <v>59</v>
      </c>
      <c r="F26" s="60" t="s">
        <v>61</v>
      </c>
      <c r="H26" s="49" t="s">
        <v>53</v>
      </c>
      <c r="J26" s="49" t="s">
        <v>52</v>
      </c>
      <c r="L26" s="28" t="s">
        <v>44</v>
      </c>
    </row>
    <row r="27" spans="1:6" ht="21" thickBot="1">
      <c r="A27" s="5" t="s">
        <v>20</v>
      </c>
      <c r="C27" s="12"/>
      <c r="E27" s="64"/>
      <c r="F27" s="61"/>
    </row>
    <row r="28" spans="1:12" ht="21.75" customHeight="1" thickBot="1" thickTop="1">
      <c r="A28" s="5" t="s">
        <v>39</v>
      </c>
      <c r="C28" s="48">
        <f>VLOOKUP(C7,'CONTRIBUTION SAI par ZONE'!A3:D43,4,FALSE)</f>
        <v>94.57</v>
      </c>
      <c r="E28" s="62">
        <f>C28*F7</f>
        <v>472.84999999999997</v>
      </c>
      <c r="F28" s="65">
        <f>F31*1+F32*0.2</f>
        <v>170</v>
      </c>
      <c r="G28" s="15" t="s">
        <v>47</v>
      </c>
      <c r="H28" s="30">
        <v>10</v>
      </c>
      <c r="J28" s="50">
        <f>H28*25</f>
        <v>250</v>
      </c>
      <c r="L28" s="29">
        <f>E28+J28</f>
        <v>722.8499999999999</v>
      </c>
    </row>
    <row r="29" spans="1:12" ht="14.25">
      <c r="A29" s="5" t="s">
        <v>38</v>
      </c>
      <c r="C29" s="27" t="s">
        <v>9</v>
      </c>
      <c r="E29" s="27" t="s">
        <v>9</v>
      </c>
      <c r="J29" s="27" t="s">
        <v>9</v>
      </c>
      <c r="L29" s="27" t="s">
        <v>9</v>
      </c>
    </row>
    <row r="30" ht="15" thickBot="1">
      <c r="A30" s="5" t="s">
        <v>37</v>
      </c>
    </row>
    <row r="31" spans="1:6" ht="19.5" thickBot="1" thickTop="1">
      <c r="A31" s="5" t="s">
        <v>21</v>
      </c>
      <c r="C31" s="59" t="s">
        <v>65</v>
      </c>
      <c r="D31" s="57"/>
      <c r="E31" s="56" t="s">
        <v>63</v>
      </c>
      <c r="F31" s="30">
        <v>100</v>
      </c>
    </row>
    <row r="32" spans="1:6" ht="19.5" thickBot="1" thickTop="1">
      <c r="A32" s="5"/>
      <c r="C32" s="59"/>
      <c r="E32" s="56" t="s">
        <v>62</v>
      </c>
      <c r="F32" s="30">
        <v>350</v>
      </c>
    </row>
    <row r="33" spans="1:5" ht="75" customHeight="1" thickTop="1">
      <c r="A33" s="5" t="s">
        <v>35</v>
      </c>
      <c r="C33" s="52" t="s">
        <v>45</v>
      </c>
      <c r="D33" s="53"/>
      <c r="E33" s="53"/>
    </row>
    <row r="34" ht="14.25">
      <c r="A34" s="5" t="s">
        <v>42</v>
      </c>
    </row>
    <row r="35" ht="14.25">
      <c r="A35" s="5" t="s">
        <v>22</v>
      </c>
    </row>
    <row r="36" ht="14.25">
      <c r="A36" s="5" t="s">
        <v>41</v>
      </c>
    </row>
    <row r="37" ht="14.25">
      <c r="A37" s="5" t="s">
        <v>23</v>
      </c>
    </row>
    <row r="38" ht="14.25">
      <c r="A38" s="5" t="s">
        <v>24</v>
      </c>
    </row>
    <row r="39" ht="14.25">
      <c r="A39" s="5" t="s">
        <v>25</v>
      </c>
    </row>
    <row r="40" ht="14.25">
      <c r="A40" s="5" t="s">
        <v>26</v>
      </c>
    </row>
    <row r="41" ht="14.25">
      <c r="A41" s="5" t="s">
        <v>27</v>
      </c>
    </row>
    <row r="42" ht="14.25">
      <c r="A42" s="5" t="s">
        <v>28</v>
      </c>
    </row>
    <row r="43" ht="14.25">
      <c r="A43" s="5" t="s">
        <v>29</v>
      </c>
    </row>
    <row r="44" ht="14.25">
      <c r="A44" s="5" t="s">
        <v>30</v>
      </c>
    </row>
    <row r="45" ht="14.25">
      <c r="A45" s="5" t="s">
        <v>31</v>
      </c>
    </row>
    <row r="46" ht="14.25">
      <c r="A46" s="5" t="s">
        <v>32</v>
      </c>
    </row>
    <row r="47" ht="14.25">
      <c r="A47" s="5" t="s">
        <v>40</v>
      </c>
    </row>
    <row r="48" ht="14.25">
      <c r="A48" s="5" t="s">
        <v>33</v>
      </c>
    </row>
    <row r="49" ht="14.25">
      <c r="A49" s="5" t="s">
        <v>34</v>
      </c>
    </row>
  </sheetData>
  <sheetProtection password="C8DA" sheet="1" selectLockedCells="1"/>
  <mergeCells count="3">
    <mergeCell ref="C2:H2"/>
    <mergeCell ref="C33:E33"/>
    <mergeCell ref="C31:C32"/>
  </mergeCells>
  <dataValidations count="1">
    <dataValidation errorStyle="warning" type="list" allowBlank="1" showInputMessage="1" showErrorMessage="1" error="Saisir une zone" sqref="C7">
      <formula1>$A$1:$A$49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A16" sqref="A1:IV16384"/>
    </sheetView>
  </sheetViews>
  <sheetFormatPr defaultColWidth="11.421875" defaultRowHeight="15"/>
  <cols>
    <col min="1" max="1" width="32.421875" style="1" bestFit="1" customWidth="1"/>
    <col min="2" max="2" width="19.140625" style="1" customWidth="1"/>
    <col min="3" max="3" width="15.57421875" style="1" customWidth="1"/>
    <col min="4" max="4" width="21.00390625" style="1" customWidth="1"/>
    <col min="5" max="16384" width="11.421875" style="1" customWidth="1"/>
  </cols>
  <sheetData>
    <row r="1" ht="14.25">
      <c r="A1" s="41" t="s">
        <v>56</v>
      </c>
    </row>
    <row r="2" spans="1:4" ht="14.25">
      <c r="A2" s="2"/>
      <c r="B2" s="54" t="s">
        <v>46</v>
      </c>
      <c r="C2" s="54"/>
      <c r="D2" s="54"/>
    </row>
    <row r="3" spans="1:4" ht="102">
      <c r="A3" s="43" t="s">
        <v>0</v>
      </c>
      <c r="B3" s="18" t="s">
        <v>51</v>
      </c>
      <c r="C3" s="34" t="s">
        <v>54</v>
      </c>
      <c r="D3" s="45" t="s">
        <v>57</v>
      </c>
    </row>
    <row r="4" spans="1:4" ht="14.25">
      <c r="A4" s="44" t="s">
        <v>1</v>
      </c>
      <c r="B4" s="33">
        <v>50.37</v>
      </c>
      <c r="C4" s="32">
        <v>33.65</v>
      </c>
      <c r="D4" s="46">
        <v>34.88</v>
      </c>
    </row>
    <row r="5" spans="1:4" ht="14.25">
      <c r="A5" s="44" t="s">
        <v>2</v>
      </c>
      <c r="B5" s="33">
        <v>24.29</v>
      </c>
      <c r="C5" s="32">
        <v>7.79</v>
      </c>
      <c r="D5" s="46">
        <v>10.93</v>
      </c>
    </row>
    <row r="6" spans="1:4" ht="14.25">
      <c r="A6" s="44" t="s">
        <v>3</v>
      </c>
      <c r="B6" s="33">
        <v>89.68</v>
      </c>
      <c r="C6" s="32">
        <v>75.3</v>
      </c>
      <c r="D6" s="46">
        <v>80.3</v>
      </c>
    </row>
    <row r="7" spans="1:4" ht="14.25">
      <c r="A7" s="44" t="s">
        <v>4</v>
      </c>
      <c r="B7" s="33">
        <v>77.69</v>
      </c>
      <c r="C7" s="32">
        <v>61.49</v>
      </c>
      <c r="D7" s="46">
        <v>63.97</v>
      </c>
    </row>
    <row r="8" spans="1:4" ht="14.25">
      <c r="A8" s="44" t="s">
        <v>5</v>
      </c>
      <c r="B8" s="33">
        <v>119.04</v>
      </c>
      <c r="C8" s="32">
        <v>99.53</v>
      </c>
      <c r="D8" s="46">
        <v>91.59</v>
      </c>
    </row>
    <row r="9" spans="1:4" ht="14.25">
      <c r="A9" s="44" t="s">
        <v>6</v>
      </c>
      <c r="B9" s="33">
        <v>31.98</v>
      </c>
      <c r="C9" s="32">
        <v>19.75</v>
      </c>
      <c r="D9" s="46">
        <v>23.53</v>
      </c>
    </row>
    <row r="10" spans="1:4" ht="14.25">
      <c r="A10" s="44" t="s">
        <v>10</v>
      </c>
      <c r="B10" s="33">
        <v>3.72</v>
      </c>
      <c r="C10" s="32">
        <v>0</v>
      </c>
      <c r="D10" s="46">
        <v>0</v>
      </c>
    </row>
    <row r="11" spans="1:4" ht="14.25">
      <c r="A11" s="44" t="s">
        <v>11</v>
      </c>
      <c r="B11" s="33">
        <v>108.9</v>
      </c>
      <c r="C11" s="32">
        <v>92.65</v>
      </c>
      <c r="D11" s="46">
        <v>94.57</v>
      </c>
    </row>
    <row r="12" spans="1:4" ht="14.25">
      <c r="A12" s="44" t="s">
        <v>12</v>
      </c>
      <c r="B12" s="33">
        <v>80.11</v>
      </c>
      <c r="C12" s="32">
        <v>60.22</v>
      </c>
      <c r="D12" s="46">
        <v>56.63</v>
      </c>
    </row>
    <row r="13" spans="1:4" ht="14.25">
      <c r="A13" s="44" t="s">
        <v>13</v>
      </c>
      <c r="B13" s="33">
        <v>62.33</v>
      </c>
      <c r="C13" s="32">
        <v>41.82</v>
      </c>
      <c r="D13" s="46">
        <v>33.44</v>
      </c>
    </row>
    <row r="14" spans="1:4" ht="14.25">
      <c r="A14" s="44" t="s">
        <v>14</v>
      </c>
      <c r="B14" s="33">
        <v>75.64</v>
      </c>
      <c r="C14" s="32">
        <v>59.15</v>
      </c>
      <c r="D14" s="46">
        <v>61.47</v>
      </c>
    </row>
    <row r="15" spans="1:4" ht="14.25">
      <c r="A15" s="44" t="s">
        <v>15</v>
      </c>
      <c r="B15" s="33">
        <v>55.86</v>
      </c>
      <c r="C15" s="32">
        <v>34.94</v>
      </c>
      <c r="D15" s="46">
        <v>32.66</v>
      </c>
    </row>
    <row r="16" spans="1:4" ht="14.25">
      <c r="A16" s="44" t="s">
        <v>16</v>
      </c>
      <c r="B16" s="33">
        <v>22.89</v>
      </c>
      <c r="C16" s="32">
        <v>8.29</v>
      </c>
      <c r="D16" s="46">
        <v>13.95</v>
      </c>
    </row>
    <row r="17" spans="1:4" ht="14.25">
      <c r="A17" s="44" t="s">
        <v>17</v>
      </c>
      <c r="B17" s="33">
        <v>0</v>
      </c>
      <c r="C17" s="32">
        <v>0</v>
      </c>
      <c r="D17" s="46">
        <v>0</v>
      </c>
    </row>
    <row r="18" spans="1:4" ht="14.25">
      <c r="A18" s="44" t="s">
        <v>18</v>
      </c>
      <c r="B18" s="33">
        <v>46.34</v>
      </c>
      <c r="C18" s="32">
        <v>29.44</v>
      </c>
      <c r="D18" s="46">
        <v>29.49</v>
      </c>
    </row>
    <row r="19" spans="1:4" ht="14.25">
      <c r="A19" s="44" t="s">
        <v>19</v>
      </c>
      <c r="B19" s="33">
        <v>148.92</v>
      </c>
      <c r="C19" s="32">
        <v>120</v>
      </c>
      <c r="D19" s="46">
        <v>120</v>
      </c>
    </row>
    <row r="20" spans="1:4" ht="14.25">
      <c r="A20" s="44" t="s">
        <v>20</v>
      </c>
      <c r="B20" s="33">
        <v>56.72</v>
      </c>
      <c r="C20" s="32">
        <v>36.43</v>
      </c>
      <c r="D20" s="46">
        <v>30.85</v>
      </c>
    </row>
    <row r="21" spans="1:4" ht="14.25">
      <c r="A21" s="44" t="s">
        <v>39</v>
      </c>
      <c r="B21" s="33">
        <v>48.58</v>
      </c>
      <c r="C21" s="32">
        <v>25.98</v>
      </c>
      <c r="D21" s="46">
        <v>20.24</v>
      </c>
    </row>
    <row r="22" spans="1:4" ht="14.25">
      <c r="A22" s="44" t="s">
        <v>38</v>
      </c>
      <c r="B22" s="33">
        <v>191.45</v>
      </c>
      <c r="C22" s="32">
        <v>120</v>
      </c>
      <c r="D22" s="46">
        <v>120</v>
      </c>
    </row>
    <row r="23" spans="1:4" ht="14.25">
      <c r="A23" s="44" t="s">
        <v>37</v>
      </c>
      <c r="B23" s="33">
        <v>93.39</v>
      </c>
      <c r="C23" s="32">
        <v>73.9</v>
      </c>
      <c r="D23" s="46">
        <v>63.77</v>
      </c>
    </row>
    <row r="24" spans="1:4" ht="14.25">
      <c r="A24" s="44" t="s">
        <v>36</v>
      </c>
      <c r="B24" s="33">
        <v>26.06</v>
      </c>
      <c r="C24" s="32">
        <v>6.99</v>
      </c>
      <c r="D24" s="46">
        <v>11.87</v>
      </c>
    </row>
    <row r="25" spans="1:4" ht="14.25">
      <c r="A25" s="44" t="s">
        <v>21</v>
      </c>
      <c r="B25" s="33">
        <v>28.13</v>
      </c>
      <c r="C25" s="32">
        <v>16.34</v>
      </c>
      <c r="D25" s="46">
        <v>20.74</v>
      </c>
    </row>
    <row r="26" spans="1:4" ht="14.25">
      <c r="A26" s="44" t="s">
        <v>35</v>
      </c>
      <c r="B26" s="33">
        <v>47.64</v>
      </c>
      <c r="C26" s="32">
        <v>33.59</v>
      </c>
      <c r="D26" s="46">
        <v>41.87</v>
      </c>
    </row>
    <row r="27" spans="1:4" ht="14.25">
      <c r="A27" s="44" t="s">
        <v>42</v>
      </c>
      <c r="B27" s="33">
        <v>0</v>
      </c>
      <c r="C27" s="32">
        <v>0</v>
      </c>
      <c r="D27" s="46">
        <v>0</v>
      </c>
    </row>
    <row r="28" spans="1:4" ht="14.25">
      <c r="A28" s="44" t="s">
        <v>22</v>
      </c>
      <c r="B28" s="33">
        <v>198.43</v>
      </c>
      <c r="C28" s="32">
        <v>120</v>
      </c>
      <c r="D28" s="46">
        <v>120</v>
      </c>
    </row>
    <row r="29" spans="1:4" ht="14.25">
      <c r="A29" s="44" t="s">
        <v>41</v>
      </c>
      <c r="B29" s="33">
        <v>69.31</v>
      </c>
      <c r="C29" s="32">
        <v>53.93</v>
      </c>
      <c r="D29" s="46">
        <v>58.62</v>
      </c>
    </row>
    <row r="30" spans="2:4" ht="14.25">
      <c r="B30" s="33">
        <v>0</v>
      </c>
      <c r="C30" s="32">
        <v>0</v>
      </c>
      <c r="D30" s="46">
        <v>0</v>
      </c>
    </row>
    <row r="31" spans="1:4" ht="14.25">
      <c r="A31" s="44" t="s">
        <v>23</v>
      </c>
      <c r="B31" s="33">
        <v>51.45</v>
      </c>
      <c r="C31" s="32">
        <v>31.8</v>
      </c>
      <c r="D31" s="46">
        <v>29.84</v>
      </c>
    </row>
    <row r="32" spans="1:4" ht="14.25">
      <c r="A32" s="44" t="s">
        <v>24</v>
      </c>
      <c r="B32" s="33">
        <v>0</v>
      </c>
      <c r="C32" s="32">
        <v>0</v>
      </c>
      <c r="D32" s="46">
        <v>0</v>
      </c>
    </row>
    <row r="33" spans="1:4" ht="14.25">
      <c r="A33" s="44" t="s">
        <v>25</v>
      </c>
      <c r="B33" s="33">
        <v>0</v>
      </c>
      <c r="C33" s="32">
        <v>0</v>
      </c>
      <c r="D33" s="46">
        <v>0</v>
      </c>
    </row>
    <row r="34" spans="1:4" ht="14.25">
      <c r="A34" s="44" t="s">
        <v>26</v>
      </c>
      <c r="B34" s="33">
        <v>0</v>
      </c>
      <c r="C34" s="32">
        <v>0</v>
      </c>
      <c r="D34" s="46">
        <v>0</v>
      </c>
    </row>
    <row r="35" spans="1:4" ht="14.25">
      <c r="A35" s="44" t="s">
        <v>27</v>
      </c>
      <c r="B35" s="33">
        <v>18.33</v>
      </c>
      <c r="C35" s="32">
        <v>0</v>
      </c>
      <c r="D35" s="46">
        <v>0</v>
      </c>
    </row>
    <row r="36" spans="1:4" ht="14.25">
      <c r="A36" s="44" t="s">
        <v>28</v>
      </c>
      <c r="B36" s="33">
        <v>14.46</v>
      </c>
      <c r="C36" s="32">
        <v>0</v>
      </c>
      <c r="D36" s="46">
        <v>0</v>
      </c>
    </row>
    <row r="37" spans="1:4" ht="14.25">
      <c r="A37" s="44" t="s">
        <v>29</v>
      </c>
      <c r="B37" s="33">
        <v>0</v>
      </c>
      <c r="C37" s="32">
        <v>0</v>
      </c>
      <c r="D37" s="46">
        <v>0</v>
      </c>
    </row>
    <row r="38" spans="1:4" ht="14.25">
      <c r="A38" s="44" t="s">
        <v>30</v>
      </c>
      <c r="B38" s="33">
        <v>57.51</v>
      </c>
      <c r="C38" s="32">
        <v>39.34</v>
      </c>
      <c r="D38" s="46">
        <v>34.47</v>
      </c>
    </row>
    <row r="39" spans="1:4" ht="14.25">
      <c r="A39" s="44" t="s">
        <v>31</v>
      </c>
      <c r="B39" s="33">
        <v>47.61</v>
      </c>
      <c r="C39" s="32">
        <v>29.78</v>
      </c>
      <c r="D39" s="46">
        <v>27.23</v>
      </c>
    </row>
    <row r="40" spans="1:4" ht="14.25">
      <c r="A40" s="44" t="s">
        <v>32</v>
      </c>
      <c r="B40" s="33">
        <v>101.21</v>
      </c>
      <c r="C40" s="32">
        <v>83.44</v>
      </c>
      <c r="D40" s="46">
        <v>84.01</v>
      </c>
    </row>
    <row r="41" spans="1:4" ht="14.25">
      <c r="A41" s="44" t="s">
        <v>40</v>
      </c>
      <c r="B41" s="33">
        <v>34.05</v>
      </c>
      <c r="C41" s="32">
        <v>19.02</v>
      </c>
      <c r="D41" s="46">
        <v>24.42</v>
      </c>
    </row>
    <row r="42" spans="1:4" ht="14.25">
      <c r="A42" s="44" t="s">
        <v>33</v>
      </c>
      <c r="B42" s="33">
        <v>53.3</v>
      </c>
      <c r="C42" s="32">
        <v>35.63</v>
      </c>
      <c r="D42" s="46">
        <v>35.76</v>
      </c>
    </row>
    <row r="43" spans="1:4" ht="14.25">
      <c r="A43" s="44" t="s">
        <v>34</v>
      </c>
      <c r="B43" s="42">
        <v>156.2</v>
      </c>
      <c r="C43" s="32">
        <v>120</v>
      </c>
      <c r="D43" s="46">
        <v>120</v>
      </c>
    </row>
    <row r="44" spans="3:4" ht="14.25">
      <c r="C44" s="31"/>
      <c r="D44" s="31"/>
    </row>
  </sheetData>
  <sheetProtection password="C8DA" sheet="1" selectLockedCells="1" selectUnlockedCells="1"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&amp;L&amp;"-,Italique"&amp;8&amp;Z&amp;F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Charlette</dc:creator>
  <cp:keywords/>
  <dc:description/>
  <cp:lastModifiedBy>Charlette Chandosne</cp:lastModifiedBy>
  <cp:lastPrinted>2017-04-05T06:36:15Z</cp:lastPrinted>
  <dcterms:created xsi:type="dcterms:W3CDTF">2013-03-06T06:21:49Z</dcterms:created>
  <dcterms:modified xsi:type="dcterms:W3CDTF">2020-02-10T11:02:47Z</dcterms:modified>
  <cp:category/>
  <cp:version/>
  <cp:contentType/>
  <cp:contentStatus/>
</cp:coreProperties>
</file>